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755" windowWidth="10920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<sst xmlns="http://schemas.openxmlformats.org/spreadsheetml/2006/main" count="49" uniqueCount="41">
  <si>
    <t>Step</t>
  </si>
  <si>
    <t>Calculations</t>
  </si>
  <si>
    <t>Unearned Income</t>
  </si>
  <si>
    <t>Countable Unearned Income</t>
  </si>
  <si>
    <t>Gross Earned Income</t>
  </si>
  <si>
    <t>Remainder</t>
  </si>
  <si>
    <t>Divide by 2</t>
  </si>
  <si>
    <t>Total Countable Earned Income</t>
  </si>
  <si>
    <t>Total Countable Unearned Income</t>
  </si>
  <si>
    <t>Total Countable Income</t>
  </si>
  <si>
    <t xml:space="preserve">Base SSI Rate </t>
  </si>
  <si>
    <t>SSI</t>
  </si>
  <si>
    <t>PASS</t>
  </si>
  <si>
    <t>Left over</t>
  </si>
  <si>
    <t>Overpay</t>
  </si>
  <si>
    <t>Net income</t>
  </si>
  <si>
    <t>SSDI</t>
  </si>
  <si>
    <t>General Income Exclusion (GIE)      (minus)</t>
  </si>
  <si>
    <t>GIE (if not used above)           (minus)</t>
  </si>
  <si>
    <t>Student Earned Income Exclusion   (minus)</t>
  </si>
  <si>
    <t>Earned Income Exclusion (EIE)    (minus)</t>
  </si>
  <si>
    <t>Impairment Related Work Expense (IRWE) (minus)</t>
  </si>
  <si>
    <t>Blind Work Expenses (BWE)     (minus)</t>
  </si>
  <si>
    <t xml:space="preserve">  / 2</t>
  </si>
  <si>
    <t>Countable Income</t>
  </si>
  <si>
    <t>PASS Deduction    (minus)</t>
  </si>
  <si>
    <t>Total Countable Income      (minus)</t>
  </si>
  <si>
    <t>WAGES</t>
  </si>
  <si>
    <t>TOTAL</t>
  </si>
  <si>
    <t xml:space="preserve">Adjusted SSI Payment  </t>
  </si>
  <si>
    <t>Name:</t>
  </si>
  <si>
    <t>Date:</t>
  </si>
  <si>
    <t>STAFF</t>
  </si>
  <si>
    <t>BRIEF</t>
  </si>
  <si>
    <t>NET INCOME CALCULATION</t>
  </si>
  <si>
    <t>WIPA</t>
  </si>
  <si>
    <t>SCENARIO</t>
  </si>
  <si>
    <t>Full FBR Rates</t>
  </si>
  <si>
    <t>Year</t>
  </si>
  <si>
    <t>Couple</t>
  </si>
  <si>
    <t>Individ.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</si>
</sst>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0000"/>
    <numFmt numFmtId="167" formatCode="[$-409]dddd\,\ mmmm\ dd\,\ yyyy"/>
    <numFmt numFmtId="168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165" fontId="2" fillId="33" borderId="13" xfId="0" applyNumberFormat="1" applyFont="1" applyFill="1" applyBorder="1" applyAlignment="1" applyProtection="1">
      <alignment/>
      <protection locked="0"/>
    </xf>
    <xf numFmtId="165" fontId="2" fillId="34" borderId="13" xfId="0" applyNumberFormat="1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44" fontId="3" fillId="0" borderId="18" xfId="44" applyFont="1" applyBorder="1" applyAlignment="1" applyProtection="1">
      <alignment/>
      <protection locked="0"/>
    </xf>
    <xf numFmtId="6" fontId="3" fillId="0" borderId="17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165" fontId="2" fillId="35" borderId="13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4" fontId="3" fillId="0" borderId="0" xfId="44" applyFont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165" fontId="2" fillId="36" borderId="13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8" fontId="2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5" fontId="2" fillId="33" borderId="13" xfId="0" applyNumberFormat="1" applyFont="1" applyFill="1" applyBorder="1" applyAlignment="1" applyProtection="1">
      <alignment/>
      <protection/>
    </xf>
    <xf numFmtId="165" fontId="2" fillId="34" borderId="1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68" fontId="4" fillId="0" borderId="23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5" fontId="2" fillId="34" borderId="13" xfId="0" applyNumberFormat="1" applyFont="1" applyFill="1" applyBorder="1" applyAlignment="1" applyProtection="1">
      <alignment horizontal="right"/>
      <protection/>
    </xf>
    <xf numFmtId="165" fontId="2" fillId="35" borderId="13" xfId="0" applyNumberFormat="1" applyFont="1" applyFill="1" applyBorder="1" applyAlignment="1" applyProtection="1">
      <alignment/>
      <protection/>
    </xf>
    <xf numFmtId="165" fontId="2" fillId="36" borderId="13" xfId="0" applyNumberFormat="1" applyFont="1" applyFill="1" applyBorder="1" applyAlignment="1" applyProtection="1">
      <alignment/>
      <protection/>
    </xf>
    <xf numFmtId="8" fontId="2" fillId="36" borderId="13" xfId="0" applyNumberFormat="1" applyFont="1" applyFill="1" applyBorder="1" applyAlignment="1" applyProtection="1">
      <alignment/>
      <protection/>
    </xf>
    <xf numFmtId="44" fontId="3" fillId="0" borderId="17" xfId="44" applyFont="1" applyBorder="1" applyAlignment="1" applyProtection="1">
      <alignment/>
      <protection/>
    </xf>
    <xf numFmtId="8" fontId="3" fillId="0" borderId="18" xfId="0" applyNumberFormat="1" applyFont="1" applyBorder="1" applyAlignment="1" applyProtection="1">
      <alignment/>
      <protection/>
    </xf>
    <xf numFmtId="44" fontId="3" fillId="0" borderId="25" xfId="44" applyFont="1" applyBorder="1" applyAlignment="1" applyProtection="1">
      <alignment/>
      <protection/>
    </xf>
    <xf numFmtId="165" fontId="3" fillId="0" borderId="18" xfId="44" applyNumberFormat="1" applyFont="1" applyBorder="1" applyAlignment="1" applyProtection="1">
      <alignment/>
      <protection locked="0"/>
    </xf>
    <xf numFmtId="6" fontId="3" fillId="0" borderId="0" xfId="0" applyNumberFormat="1" applyFont="1" applyAlignment="1" applyProtection="1">
      <alignment/>
      <protection locked="0"/>
    </xf>
    <xf numFmtId="8" fontId="3" fillId="0" borderId="0" xfId="0" applyNumberFormat="1" applyFont="1" applyAlignment="1" applyProtection="1">
      <alignment/>
      <protection locked="0"/>
    </xf>
    <xf numFmtId="8" fontId="3" fillId="0" borderId="0" xfId="0" applyNumberFormat="1" applyFont="1" applyAlignment="1" applyProtection="1">
      <alignment/>
      <protection locked="0"/>
    </xf>
    <xf numFmtId="0" fontId="0" fillId="14" borderId="0" xfId="0" applyFill="1" applyAlignment="1" applyProtection="1">
      <alignment/>
      <protection locked="0"/>
    </xf>
    <xf numFmtId="0" fontId="41" fillId="14" borderId="0" xfId="0" applyFont="1" applyFill="1" applyAlignment="1" applyProtection="1">
      <alignment/>
      <protection locked="0"/>
    </xf>
    <xf numFmtId="0" fontId="4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1" fillId="37" borderId="0" xfId="0" applyFont="1" applyFill="1" applyAlignment="1" applyProtection="1">
      <alignment/>
      <protection locked="0"/>
    </xf>
    <xf numFmtId="6" fontId="41" fillId="37" borderId="0" xfId="0" applyNumberFormat="1" applyFont="1" applyFill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14" borderId="0" xfId="0" applyFont="1" applyFill="1" applyAlignment="1" applyProtection="1">
      <alignment/>
      <protection locked="0"/>
    </xf>
    <xf numFmtId="0" fontId="42" fillId="37" borderId="0" xfId="0" applyFont="1" applyFill="1" applyAlignment="1" applyProtection="1">
      <alignment/>
      <protection locked="0"/>
    </xf>
    <xf numFmtId="6" fontId="42" fillId="37" borderId="0" xfId="0" applyNumberFormat="1" applyFont="1" applyFill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6" fontId="3" fillId="0" borderId="0" xfId="0" applyNumberFormat="1" applyFont="1" applyFill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zoomScale="75" zoomScaleNormal="75" zoomScalePageLayoutView="0" workbookViewId="0" topLeftCell="A13">
      <selection activeCell="L37" sqref="L37"/>
    </sheetView>
  </sheetViews>
  <sheetFormatPr defaultColWidth="9.140625" defaultRowHeight="12.75"/>
  <cols>
    <col min="1" max="1" width="63.140625" style="30" customWidth="1"/>
    <col min="2" max="2" width="23.00390625" style="30" customWidth="1"/>
    <col min="3" max="3" width="5.57421875" style="4" customWidth="1"/>
    <col min="4" max="4" width="15.421875" style="4" customWidth="1"/>
    <col min="5" max="5" width="28.8515625" style="4" customWidth="1"/>
    <col min="6" max="8" width="9.140625" style="4" customWidth="1"/>
    <col min="9" max="10" width="11.8515625" style="4" bestFit="1" customWidth="1"/>
    <col min="11" max="12" width="9.140625" style="4" customWidth="1"/>
    <col min="13" max="14" width="11.8515625" style="4" bestFit="1" customWidth="1"/>
    <col min="15" max="16384" width="9.140625" style="4" customWidth="1"/>
  </cols>
  <sheetData>
    <row r="1" s="1" customFormat="1" ht="12.75"/>
    <row r="2" s="1" customFormat="1" ht="12.75"/>
    <row r="3" spans="4:14" s="1" customFormat="1" ht="18.75" thickBot="1">
      <c r="D3" s="33" t="s">
        <v>30</v>
      </c>
      <c r="E3" s="34"/>
      <c r="H3" s="51" t="s">
        <v>37</v>
      </c>
      <c r="I3" s="50"/>
      <c r="J3" s="50"/>
      <c r="K3" s="50"/>
      <c r="L3" s="50"/>
      <c r="M3" s="50"/>
      <c r="N3" s="50"/>
    </row>
    <row r="4" spans="8:14" s="1" customFormat="1" ht="18">
      <c r="H4" s="52" t="s">
        <v>38</v>
      </c>
      <c r="I4" s="52" t="s">
        <v>40</v>
      </c>
      <c r="J4" s="52" t="s">
        <v>39</v>
      </c>
      <c r="K4" s="53"/>
      <c r="L4" s="52" t="s">
        <v>38</v>
      </c>
      <c r="M4" s="52" t="s">
        <v>40</v>
      </c>
      <c r="N4" s="52" t="s">
        <v>39</v>
      </c>
    </row>
    <row r="5" spans="8:14" s="1" customFormat="1" ht="18">
      <c r="H5" s="56">
        <v>2022</v>
      </c>
      <c r="I5" s="57">
        <v>841</v>
      </c>
      <c r="J5" s="57">
        <v>1261</v>
      </c>
      <c r="K5" s="50"/>
      <c r="L5" s="52"/>
      <c r="M5" s="52"/>
      <c r="N5" s="52"/>
    </row>
    <row r="6" spans="8:14" s="1" customFormat="1" ht="18">
      <c r="H6" s="60">
        <v>2021</v>
      </c>
      <c r="I6" s="61">
        <v>794</v>
      </c>
      <c r="J6" s="61">
        <v>1191</v>
      </c>
      <c r="K6" s="50"/>
      <c r="L6" s="52"/>
      <c r="M6" s="52"/>
      <c r="N6" s="52"/>
    </row>
    <row r="7" spans="8:14" s="1" customFormat="1" ht="18">
      <c r="H7" s="60">
        <v>2020</v>
      </c>
      <c r="I7" s="61">
        <v>783</v>
      </c>
      <c r="J7" s="61">
        <v>1175</v>
      </c>
      <c r="K7" s="50"/>
      <c r="L7" s="52"/>
      <c r="M7" s="52"/>
      <c r="N7" s="52"/>
    </row>
    <row r="8" spans="8:14" s="1" customFormat="1" ht="18">
      <c r="H8" s="60">
        <v>2019</v>
      </c>
      <c r="I8" s="61">
        <v>771</v>
      </c>
      <c r="J8" s="61">
        <v>1157</v>
      </c>
      <c r="K8" s="50"/>
      <c r="L8" s="52"/>
      <c r="M8" s="52"/>
      <c r="N8" s="52"/>
    </row>
    <row r="9" spans="8:14" s="1" customFormat="1" ht="18">
      <c r="H9" s="60">
        <v>2018</v>
      </c>
      <c r="I9" s="61">
        <v>750</v>
      </c>
      <c r="J9" s="61">
        <v>1125</v>
      </c>
      <c r="K9" s="50"/>
      <c r="L9" s="52"/>
      <c r="M9" s="52"/>
      <c r="N9" s="52"/>
    </row>
    <row r="10" spans="7:14" s="1" customFormat="1" ht="18">
      <c r="G10" s="58"/>
      <c r="H10" s="60">
        <v>2019</v>
      </c>
      <c r="I10" s="61">
        <v>735</v>
      </c>
      <c r="J10" s="61">
        <v>1103</v>
      </c>
      <c r="K10" s="50"/>
      <c r="L10" s="52"/>
      <c r="M10" s="52"/>
      <c r="N10" s="52"/>
    </row>
    <row r="11" spans="8:15" s="1" customFormat="1" ht="18">
      <c r="H11" s="60">
        <v>2016</v>
      </c>
      <c r="I11" s="61">
        <v>733</v>
      </c>
      <c r="J11" s="61">
        <v>1100</v>
      </c>
      <c r="K11" s="50"/>
      <c r="L11" s="56"/>
      <c r="M11" s="56"/>
      <c r="N11" s="56"/>
      <c r="O11" s="58"/>
    </row>
    <row r="12" spans="8:14" s="1" customFormat="1" ht="18">
      <c r="H12" s="62">
        <v>2015</v>
      </c>
      <c r="I12" s="63">
        <v>733</v>
      </c>
      <c r="J12" s="63">
        <v>1100</v>
      </c>
      <c r="K12" s="59"/>
      <c r="L12" s="55"/>
      <c r="M12" s="55"/>
      <c r="N12" s="55"/>
    </row>
    <row r="13" spans="4:14" s="1" customFormat="1" ht="18.75" thickBot="1">
      <c r="D13" s="33" t="s">
        <v>31</v>
      </c>
      <c r="E13" s="35">
        <v>44593</v>
      </c>
      <c r="F13" s="54"/>
      <c r="H13" s="37">
        <v>2014</v>
      </c>
      <c r="I13" s="47">
        <v>721</v>
      </c>
      <c r="J13" s="47">
        <v>1082</v>
      </c>
      <c r="K13" s="50"/>
      <c r="L13" s="37">
        <v>1994</v>
      </c>
      <c r="M13" s="47">
        <v>446</v>
      </c>
      <c r="N13" s="47">
        <v>669</v>
      </c>
    </row>
    <row r="14" spans="1:14" ht="20.25" customHeight="1">
      <c r="A14" s="2" t="s">
        <v>0</v>
      </c>
      <c r="B14" s="3" t="s">
        <v>1</v>
      </c>
      <c r="H14" s="37">
        <v>2013</v>
      </c>
      <c r="I14" s="47">
        <v>710</v>
      </c>
      <c r="J14" s="47">
        <v>1066</v>
      </c>
      <c r="K14" s="50"/>
      <c r="L14" s="37">
        <v>1993</v>
      </c>
      <c r="M14" s="47">
        <v>434</v>
      </c>
      <c r="N14" s="47">
        <v>652</v>
      </c>
    </row>
    <row r="15" spans="1:14" ht="18">
      <c r="A15" s="5" t="s">
        <v>2</v>
      </c>
      <c r="B15" s="6">
        <v>0</v>
      </c>
      <c r="D15" s="36" t="s">
        <v>35</v>
      </c>
      <c r="H15" s="37">
        <v>2012</v>
      </c>
      <c r="I15" s="47">
        <v>698</v>
      </c>
      <c r="J15" s="47">
        <v>1048</v>
      </c>
      <c r="K15" s="50"/>
      <c r="L15" s="37">
        <v>1992</v>
      </c>
      <c r="M15" s="47">
        <v>422</v>
      </c>
      <c r="N15" s="47">
        <v>633</v>
      </c>
    </row>
    <row r="16" spans="1:14" ht="18.75" thickBot="1">
      <c r="A16" s="5" t="s">
        <v>17</v>
      </c>
      <c r="B16" s="31">
        <f>IF(B15=0,0,20)</f>
        <v>0</v>
      </c>
      <c r="D16" s="36" t="s">
        <v>32</v>
      </c>
      <c r="E16" s="34"/>
      <c r="H16" s="37">
        <v>2011</v>
      </c>
      <c r="I16" s="47">
        <v>674</v>
      </c>
      <c r="J16" s="47">
        <v>1011</v>
      </c>
      <c r="K16" s="50"/>
      <c r="L16" s="37">
        <v>1991</v>
      </c>
      <c r="M16" s="47">
        <v>407</v>
      </c>
      <c r="N16" s="47">
        <v>610</v>
      </c>
    </row>
    <row r="17" spans="1:14" ht="18">
      <c r="A17" s="5" t="s">
        <v>3</v>
      </c>
      <c r="B17" s="32">
        <f>B15-B16</f>
        <v>0</v>
      </c>
      <c r="H17" s="37">
        <v>2010</v>
      </c>
      <c r="I17" s="47">
        <v>674</v>
      </c>
      <c r="J17" s="47">
        <v>1011</v>
      </c>
      <c r="K17" s="50"/>
      <c r="L17" s="37">
        <v>1990</v>
      </c>
      <c r="M17" s="47">
        <v>386</v>
      </c>
      <c r="N17" s="47">
        <v>579</v>
      </c>
    </row>
    <row r="18" spans="1:14" ht="18">
      <c r="A18" s="8"/>
      <c r="B18" s="9"/>
      <c r="H18" s="37">
        <v>2009</v>
      </c>
      <c r="I18" s="47">
        <v>674</v>
      </c>
      <c r="J18" s="47">
        <v>1011</v>
      </c>
      <c r="K18" s="50"/>
      <c r="L18" s="37">
        <v>1989</v>
      </c>
      <c r="M18" s="47">
        <v>368</v>
      </c>
      <c r="N18" s="47">
        <v>553</v>
      </c>
    </row>
    <row r="19" spans="1:14" ht="18.75" thickBot="1">
      <c r="A19" s="10" t="s">
        <v>4</v>
      </c>
      <c r="B19" s="7">
        <v>0</v>
      </c>
      <c r="D19" s="37" t="s">
        <v>33</v>
      </c>
      <c r="E19" s="34"/>
      <c r="H19" s="37">
        <v>2008</v>
      </c>
      <c r="I19" s="47">
        <v>637</v>
      </c>
      <c r="J19" s="47">
        <v>956</v>
      </c>
      <c r="K19" s="50"/>
      <c r="L19" s="37">
        <v>1988</v>
      </c>
      <c r="M19" s="47">
        <v>354</v>
      </c>
      <c r="N19" s="47">
        <v>532</v>
      </c>
    </row>
    <row r="20" spans="1:14" ht="18.75" thickBot="1">
      <c r="A20" s="10" t="s">
        <v>19</v>
      </c>
      <c r="B20" s="7">
        <v>0</v>
      </c>
      <c r="D20" s="37" t="s">
        <v>36</v>
      </c>
      <c r="E20" s="38"/>
      <c r="H20" s="37">
        <v>2007</v>
      </c>
      <c r="I20" s="47">
        <v>623</v>
      </c>
      <c r="J20" s="47">
        <v>934</v>
      </c>
      <c r="K20" s="50"/>
      <c r="L20" s="37">
        <v>1987</v>
      </c>
      <c r="M20" s="47">
        <v>340</v>
      </c>
      <c r="N20" s="47">
        <v>510</v>
      </c>
    </row>
    <row r="21" spans="1:14" ht="18.75" thickBot="1">
      <c r="A21" s="10" t="s">
        <v>5</v>
      </c>
      <c r="B21" s="32">
        <f>B19-B20</f>
        <v>0</v>
      </c>
      <c r="E21" s="38"/>
      <c r="H21" s="37">
        <v>2006</v>
      </c>
      <c r="I21" s="47">
        <v>603</v>
      </c>
      <c r="J21" s="47">
        <v>904</v>
      </c>
      <c r="K21" s="50"/>
      <c r="L21" s="37">
        <v>1986</v>
      </c>
      <c r="M21" s="47">
        <v>336</v>
      </c>
      <c r="N21" s="47">
        <v>504</v>
      </c>
    </row>
    <row r="22" spans="1:14" ht="18.75" thickBot="1">
      <c r="A22" s="10" t="s">
        <v>18</v>
      </c>
      <c r="B22" s="32">
        <f>IF(B16=0,20,0)</f>
        <v>20</v>
      </c>
      <c r="E22" s="38"/>
      <c r="H22" s="37">
        <v>2005</v>
      </c>
      <c r="I22" s="47">
        <v>579</v>
      </c>
      <c r="J22" s="47">
        <v>869</v>
      </c>
      <c r="K22" s="50"/>
      <c r="L22" s="37">
        <v>1985</v>
      </c>
      <c r="M22" s="47">
        <v>325</v>
      </c>
      <c r="N22" s="47">
        <v>488</v>
      </c>
    </row>
    <row r="23" spans="1:14" ht="18.75" thickBot="1">
      <c r="A23" s="10" t="s">
        <v>5</v>
      </c>
      <c r="B23" s="32">
        <f>B21-B22</f>
        <v>-20</v>
      </c>
      <c r="E23" s="38"/>
      <c r="H23" s="37">
        <v>2004</v>
      </c>
      <c r="I23" s="47">
        <v>564</v>
      </c>
      <c r="J23" s="47">
        <v>846</v>
      </c>
      <c r="K23" s="50"/>
      <c r="L23" s="37">
        <v>1984</v>
      </c>
      <c r="M23" s="47">
        <v>314</v>
      </c>
      <c r="N23" s="47">
        <v>472</v>
      </c>
    </row>
    <row r="24" spans="1:14" ht="18.75" thickBot="1">
      <c r="A24" s="10" t="s">
        <v>20</v>
      </c>
      <c r="B24" s="7">
        <f>IF(B19=0,0,65)</f>
        <v>0</v>
      </c>
      <c r="E24" s="38"/>
      <c r="H24" s="37">
        <v>2003</v>
      </c>
      <c r="I24" s="47">
        <v>552</v>
      </c>
      <c r="J24" s="47">
        <v>829</v>
      </c>
      <c r="K24" s="50"/>
      <c r="L24" s="37">
        <v>1983</v>
      </c>
      <c r="M24" s="48">
        <v>304.3</v>
      </c>
      <c r="N24" s="48">
        <v>456.4</v>
      </c>
    </row>
    <row r="25" spans="1:14" ht="18.75" thickBot="1">
      <c r="A25" s="10" t="s">
        <v>5</v>
      </c>
      <c r="B25" s="32">
        <f>B23-B24</f>
        <v>-20</v>
      </c>
      <c r="E25" s="38"/>
      <c r="H25" s="37">
        <v>2002</v>
      </c>
      <c r="I25" s="47">
        <v>545</v>
      </c>
      <c r="J25" s="47">
        <v>817</v>
      </c>
      <c r="K25" s="50"/>
      <c r="L25" s="37">
        <v>1982</v>
      </c>
      <c r="M25" s="48">
        <v>284.3</v>
      </c>
      <c r="N25" s="48">
        <v>426.4</v>
      </c>
    </row>
    <row r="26" spans="1:14" ht="18.75" thickBot="1">
      <c r="A26" s="10" t="s">
        <v>21</v>
      </c>
      <c r="B26" s="7">
        <v>0</v>
      </c>
      <c r="E26" s="38"/>
      <c r="H26" s="37">
        <v>2001</v>
      </c>
      <c r="I26" s="47">
        <v>531</v>
      </c>
      <c r="J26" s="47">
        <v>796</v>
      </c>
      <c r="K26" s="50"/>
      <c r="L26" s="37">
        <v>1981</v>
      </c>
      <c r="M26" s="48">
        <v>264.7</v>
      </c>
      <c r="N26" s="47">
        <v>397</v>
      </c>
    </row>
    <row r="27" spans="1:14" ht="18">
      <c r="A27" s="10" t="s">
        <v>5</v>
      </c>
      <c r="B27" s="32">
        <f>B25-B26</f>
        <v>-20</v>
      </c>
      <c r="H27" s="37">
        <v>2000</v>
      </c>
      <c r="I27" s="47">
        <v>513</v>
      </c>
      <c r="J27" s="47">
        <v>769</v>
      </c>
      <c r="K27" s="50"/>
      <c r="L27" s="37">
        <v>1980</v>
      </c>
      <c r="M27" s="48">
        <v>238</v>
      </c>
      <c r="N27" s="47">
        <v>357</v>
      </c>
    </row>
    <row r="28" spans="1:14" ht="18">
      <c r="A28" s="10" t="s">
        <v>6</v>
      </c>
      <c r="B28" s="39" t="s">
        <v>23</v>
      </c>
      <c r="H28" s="37">
        <v>1999</v>
      </c>
      <c r="I28" s="47">
        <v>500</v>
      </c>
      <c r="J28" s="47">
        <v>751</v>
      </c>
      <c r="K28" s="50"/>
      <c r="L28" s="37">
        <v>1979</v>
      </c>
      <c r="M28" s="48">
        <v>208.2</v>
      </c>
      <c r="N28" s="48">
        <v>312.3</v>
      </c>
    </row>
    <row r="29" spans="1:14" ht="18">
      <c r="A29" s="10" t="s">
        <v>5</v>
      </c>
      <c r="B29" s="39">
        <f>B27/2</f>
        <v>-10</v>
      </c>
      <c r="H29" s="37">
        <v>1998</v>
      </c>
      <c r="I29" s="47">
        <v>494</v>
      </c>
      <c r="J29" s="47">
        <v>741</v>
      </c>
      <c r="K29" s="50"/>
      <c r="L29" s="37">
        <v>1978</v>
      </c>
      <c r="M29" s="48">
        <v>189.4</v>
      </c>
      <c r="N29" s="48">
        <v>284.1</v>
      </c>
    </row>
    <row r="30" spans="1:14" ht="18.75" thickBot="1">
      <c r="A30" s="10" t="s">
        <v>22</v>
      </c>
      <c r="B30" s="7">
        <v>0</v>
      </c>
      <c r="H30" s="37">
        <v>1997</v>
      </c>
      <c r="I30" s="47">
        <v>484</v>
      </c>
      <c r="J30" s="47">
        <v>726</v>
      </c>
      <c r="K30" s="50"/>
      <c r="L30" s="37">
        <v>1977</v>
      </c>
      <c r="M30" s="48">
        <v>177.8</v>
      </c>
      <c r="N30" s="48">
        <v>266.7</v>
      </c>
    </row>
    <row r="31" spans="1:14" ht="18">
      <c r="A31" s="10" t="s">
        <v>7</v>
      </c>
      <c r="B31" s="32">
        <f>SUM(B28:B30)</f>
        <v>-10</v>
      </c>
      <c r="D31" s="11"/>
      <c r="E31" s="12"/>
      <c r="H31" s="37">
        <v>1996</v>
      </c>
      <c r="I31" s="47">
        <v>470</v>
      </c>
      <c r="J31" s="47">
        <v>705</v>
      </c>
      <c r="K31" s="50"/>
      <c r="L31" s="37">
        <v>1976</v>
      </c>
      <c r="M31" s="48">
        <v>167.8</v>
      </c>
      <c r="N31" s="48">
        <v>251.8</v>
      </c>
    </row>
    <row r="32" spans="1:14" ht="18">
      <c r="A32" s="8"/>
      <c r="B32" s="9"/>
      <c r="D32" s="64" t="s">
        <v>34</v>
      </c>
      <c r="E32" s="65"/>
      <c r="H32" s="37">
        <v>1995</v>
      </c>
      <c r="I32" s="47">
        <v>458</v>
      </c>
      <c r="J32" s="47">
        <v>687</v>
      </c>
      <c r="K32" s="50"/>
      <c r="L32" s="37">
        <v>1975</v>
      </c>
      <c r="M32" s="49">
        <v>157.7</v>
      </c>
      <c r="N32" s="49">
        <v>236.6</v>
      </c>
    </row>
    <row r="33" spans="1:12" ht="18">
      <c r="A33" s="19" t="s">
        <v>8</v>
      </c>
      <c r="B33" s="40">
        <f>B17</f>
        <v>0</v>
      </c>
      <c r="D33" s="13"/>
      <c r="E33" s="14"/>
      <c r="K33" s="37"/>
      <c r="L33" s="37"/>
    </row>
    <row r="34" spans="1:12" ht="18">
      <c r="A34" s="19" t="s">
        <v>7</v>
      </c>
      <c r="B34" s="40">
        <f>B31</f>
        <v>-10</v>
      </c>
      <c r="D34" s="15" t="s">
        <v>16</v>
      </c>
      <c r="E34" s="43">
        <f>B15</f>
        <v>0</v>
      </c>
      <c r="K34" s="37"/>
      <c r="L34" s="37"/>
    </row>
    <row r="35" spans="1:12" ht="18">
      <c r="A35" s="19" t="s">
        <v>24</v>
      </c>
      <c r="B35" s="40">
        <f>SUM(B33:B34)</f>
        <v>-10</v>
      </c>
      <c r="D35" s="15" t="s">
        <v>27</v>
      </c>
      <c r="E35" s="43">
        <f>B19</f>
        <v>0</v>
      </c>
      <c r="K35" s="37"/>
      <c r="L35" s="37"/>
    </row>
    <row r="36" spans="1:12" ht="18">
      <c r="A36" s="19" t="s">
        <v>25</v>
      </c>
      <c r="B36" s="20"/>
      <c r="D36" s="15" t="s">
        <v>11</v>
      </c>
      <c r="E36" s="44">
        <v>841</v>
      </c>
      <c r="K36" s="37"/>
      <c r="L36" s="37"/>
    </row>
    <row r="37" spans="1:12" ht="18">
      <c r="A37" s="19" t="s">
        <v>9</v>
      </c>
      <c r="B37" s="40">
        <f>B35-B36</f>
        <v>-10</v>
      </c>
      <c r="D37" s="15" t="s">
        <v>28</v>
      </c>
      <c r="E37" s="43">
        <f>SUM(E34,E35,E36)</f>
        <v>841</v>
      </c>
      <c r="K37" s="37"/>
      <c r="L37" s="37"/>
    </row>
    <row r="38" spans="1:12" ht="18">
      <c r="A38" s="8"/>
      <c r="B38" s="9"/>
      <c r="D38" s="15" t="s">
        <v>12</v>
      </c>
      <c r="E38" s="46">
        <f>-B36</f>
        <v>0</v>
      </c>
      <c r="K38" s="37"/>
      <c r="L38" s="37"/>
    </row>
    <row r="39" spans="1:12" ht="18">
      <c r="A39" s="23" t="s">
        <v>10</v>
      </c>
      <c r="B39" s="24">
        <v>841</v>
      </c>
      <c r="D39" s="15"/>
      <c r="E39" s="17"/>
      <c r="K39" s="37"/>
      <c r="L39" s="37"/>
    </row>
    <row r="40" spans="1:12" ht="18">
      <c r="A40" s="23" t="s">
        <v>26</v>
      </c>
      <c r="B40" s="41">
        <f>IF(B37&lt;0,0,B37)</f>
        <v>0</v>
      </c>
      <c r="D40" s="15" t="s">
        <v>13</v>
      </c>
      <c r="E40" s="43">
        <f>SUM(E37,E38)</f>
        <v>841</v>
      </c>
      <c r="K40" s="37"/>
      <c r="L40" s="37"/>
    </row>
    <row r="41" spans="1:12" ht="18">
      <c r="A41" s="23" t="s">
        <v>29</v>
      </c>
      <c r="B41" s="42">
        <f>IF(B39&gt;B40,B39-B40,0)</f>
        <v>841</v>
      </c>
      <c r="D41" s="15" t="s">
        <v>14</v>
      </c>
      <c r="E41" s="16">
        <v>0</v>
      </c>
      <c r="K41" s="37"/>
      <c r="L41" s="37"/>
    </row>
    <row r="42" spans="1:12" ht="18.75" thickBot="1">
      <c r="A42" s="25"/>
      <c r="B42" s="26"/>
      <c r="D42" s="18" t="s">
        <v>15</v>
      </c>
      <c r="E42" s="45">
        <f>SUM(E40,E41)</f>
        <v>841</v>
      </c>
      <c r="K42" s="37"/>
      <c r="L42" s="37"/>
    </row>
    <row r="43" spans="1:12" s="1" customFormat="1" ht="18">
      <c r="A43" s="27"/>
      <c r="B43" s="28"/>
      <c r="D43" s="21"/>
      <c r="E43" s="22"/>
      <c r="K43" s="37"/>
      <c r="L43" s="37"/>
    </row>
    <row r="44" spans="1:12" s="1" customFormat="1" ht="18">
      <c r="A44" s="27"/>
      <c r="B44" s="28"/>
      <c r="D44" s="21"/>
      <c r="E44" s="22"/>
      <c r="K44" s="37"/>
      <c r="L44" s="37"/>
    </row>
    <row r="45" spans="1:9" s="1" customFormat="1" ht="0.75" customHeight="1">
      <c r="A45" s="27"/>
      <c r="B45" s="29"/>
      <c r="H45" s="37">
        <v>1993</v>
      </c>
      <c r="I45" s="47">
        <v>500</v>
      </c>
    </row>
    <row r="46" spans="8:9" s="1" customFormat="1" ht="18">
      <c r="H46" s="37"/>
      <c r="I46" s="47"/>
    </row>
    <row r="47" spans="8:9" s="1" customFormat="1" ht="18">
      <c r="H47" s="37"/>
      <c r="I47" s="47"/>
    </row>
    <row r="48" s="1" customFormat="1" ht="18">
      <c r="H48" s="37"/>
    </row>
    <row r="49" s="1" customFormat="1" ht="18">
      <c r="H49" s="37"/>
    </row>
    <row r="50" s="1" customFormat="1" ht="18">
      <c r="H50" s="37"/>
    </row>
    <row r="51" s="1" customFormat="1" ht="18">
      <c r="H51" s="37"/>
    </row>
    <row r="52" s="1" customFormat="1" ht="18">
      <c r="H52" s="37"/>
    </row>
    <row r="53" s="1" customFormat="1" ht="18">
      <c r="H53" s="37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</sheetData>
  <sheetProtection/>
  <mergeCells count="1">
    <mergeCell ref="D32:E32"/>
  </mergeCells>
  <printOptions/>
  <pageMargins left="0.25" right="0" top="0.25" bottom="0.25" header="0.5" footer="0.5"/>
  <pageSetup horizontalDpi="600" verticalDpi="600" orientation="landscape" scale="98" r:id="rId1"/>
  <headerFooter alignWithMargins="0">
    <oddHeader>&amp;CSSI (TITLE XVI) CALCULATION SHEET
&amp;R
</oddHeader>
  </headerFooter>
  <colBreaks count="1" manualBreakCount="1">
    <brk id="5" min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Independent Living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dbaker</dc:creator>
  <cp:keywords/>
  <dc:description/>
  <cp:lastModifiedBy>Leah Watson</cp:lastModifiedBy>
  <cp:lastPrinted>2008-10-10T14:09:33Z</cp:lastPrinted>
  <dcterms:created xsi:type="dcterms:W3CDTF">2001-04-16T17:21:45Z</dcterms:created>
  <dcterms:modified xsi:type="dcterms:W3CDTF">2022-02-10T17:33:41Z</dcterms:modified>
  <cp:category/>
  <cp:version/>
  <cp:contentType/>
  <cp:contentStatus/>
</cp:coreProperties>
</file>